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<sst xmlns="http://schemas.openxmlformats.org/spreadsheetml/2006/main" count="607" uniqueCount="576">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</sst>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8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2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2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3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19" applyNumberFormat="1" applyFont="1" applyFill="1" applyBorder="1" applyAlignment="1">
      <alignment horizontal="left"/>
      <protection/>
    </xf>
    <xf numFmtId="0" fontId="11" fillId="0" borderId="17" xfId="19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2" fillId="0" borderId="0" xfId="0" applyFont="1" applyAlignment="1">
      <alignment/>
    </xf>
    <xf numFmtId="0" fontId="11" fillId="0" borderId="14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164" fontId="12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9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19" applyNumberFormat="1" applyFont="1" applyFill="1" applyBorder="1" applyAlignment="1" applyProtection="1">
      <alignment/>
      <protection locked="0"/>
    </xf>
    <xf numFmtId="4" fontId="17" fillId="0" borderId="34" xfId="19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39202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40298430</v>
      </c>
      <c r="H11" s="30">
        <f>H12+H24+H44+H100</f>
        <v>14584080.850000001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9000000</v>
      </c>
      <c r="H12" s="34">
        <f>SUM(H13:H23)</f>
        <v>3500728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6500000</v>
      </c>
      <c r="H13" s="38">
        <v>2615019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2500000</v>
      </c>
      <c r="H14" s="38">
        <v>885709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650100</v>
      </c>
      <c r="H24" s="34">
        <f>H25+H26</f>
        <v>230077.4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86000</v>
      </c>
      <c r="H25" s="50">
        <v>43888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564100</v>
      </c>
      <c r="H26" s="54">
        <f>SUM(H27:H43)</f>
        <v>186189.4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136985.27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7880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9446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4106.13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13791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200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13781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9420330</v>
      </c>
      <c r="H44" s="34">
        <f>H45+H68+H88</f>
        <v>5010205.470000001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884600</v>
      </c>
      <c r="H45" s="60">
        <f>H46+H47+H66</f>
        <v>7792.6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800000</v>
      </c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84600</v>
      </c>
      <c r="H47" s="67">
        <f>H48+H63+H64+H65</f>
        <v>7792.6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37600</v>
      </c>
      <c r="H48" s="67">
        <f>SUM(H49:H62)+H67</f>
        <v>5792.6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4565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1227.6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37600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2000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43000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6214000</v>
      </c>
      <c r="H68" s="78">
        <f>H69+H70+H86</f>
        <v>4085412.87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6214000</v>
      </c>
      <c r="H70" s="67">
        <f>H71+H83+H84+H85</f>
        <v>4085412.87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2430000</v>
      </c>
      <c r="H71" s="67">
        <f>SUM(H72:H82)+H87</f>
        <v>2230500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>
        <v>1550000</v>
      </c>
      <c r="H72" s="80">
        <v>1550000</v>
      </c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880000</v>
      </c>
      <c r="H75" s="80">
        <v>680500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3784000</v>
      </c>
      <c r="H85" s="38">
        <v>1854912.87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2321730</v>
      </c>
      <c r="H88" s="78">
        <f>H89+H90+H99</f>
        <v>917000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2321730</v>
      </c>
      <c r="H90" s="67">
        <f>H91+H96+H97+H98</f>
        <v>917000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2321730</v>
      </c>
      <c r="H91" s="86">
        <f>H92+H95</f>
        <v>917000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2321730</v>
      </c>
      <c r="H92" s="86">
        <f>SUM(H93:H94)</f>
        <v>917000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2321730</v>
      </c>
      <c r="H94" s="38">
        <v>917000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21228000</v>
      </c>
      <c r="H100" s="34">
        <f>H101+H108+H122</f>
        <v>5843069.98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125000</v>
      </c>
      <c r="H101" s="78">
        <f>SUM(H102:H107)</f>
        <v>360000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49900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310100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20960000</v>
      </c>
      <c r="H108" s="78">
        <f>SUM(H109:H114)</f>
        <v>5359546.53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49451.53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20921000</v>
      </c>
      <c r="H114" s="67">
        <f>SUM(H115:H121)</f>
        <v>5310095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8600000</v>
      </c>
      <c r="H115" s="38">
        <v>2215200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>
        <v>321000</v>
      </c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12000000</v>
      </c>
      <c r="H119" s="99">
        <v>3094895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143000</v>
      </c>
      <c r="H122" s="78">
        <f>H123+H124+H125</f>
        <v>123523.45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1200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2223.45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120100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58234448</v>
      </c>
      <c r="H126" s="109">
        <f>H127+H152+H186+H205</f>
        <v>10752762.960000003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4842297</v>
      </c>
      <c r="H127" s="34">
        <f>H128+H129+H139+H150</f>
        <v>1167437.12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2292000</v>
      </c>
      <c r="H128" s="113">
        <v>477315.2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1810297</v>
      </c>
      <c r="H129" s="118">
        <f>H130</f>
        <v>549709.92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1810297</v>
      </c>
      <c r="H130" s="118">
        <f>SUM(H131:H138)</f>
        <v>549709.92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326200</v>
      </c>
      <c r="H131" s="38">
        <v>76794.8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802377</v>
      </c>
      <c r="H132" s="38">
        <v>341958.95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172720</v>
      </c>
      <c r="H134" s="38">
        <v>58397.9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187000</v>
      </c>
      <c r="H135" s="38">
        <v>31072.27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311000</v>
      </c>
      <c r="H136" s="38">
        <v>30200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>
        <v>11000</v>
      </c>
      <c r="H137" s="38">
        <v>11286</v>
      </c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110000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/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>
        <v>15000</v>
      </c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630000</v>
      </c>
      <c r="H150" s="38">
        <v>140412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27198214</v>
      </c>
      <c r="H152" s="109">
        <f>H153+H162</f>
        <v>7351451.670000002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14592867</v>
      </c>
      <c r="H153" s="137">
        <f>H154+H160+H161</f>
        <v>4353214.69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10893652</v>
      </c>
      <c r="H154" s="67">
        <f>H155+H156+H157+H158+H159</f>
        <v>3175905.45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191359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688761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1892476.45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340682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62627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22049</v>
      </c>
      <c r="H160" s="38">
        <v>6407.24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3677166</v>
      </c>
      <c r="H161" s="38">
        <v>1170902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12605347</v>
      </c>
      <c r="H162" s="143">
        <f>SUM(H163:H185)-H168</f>
        <v>2998236.980000001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362547.18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20768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15286.6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81134.19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633394.72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116821.76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755546.34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243568.22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135019.07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70379.2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115026.91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1451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59799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341192.6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103414.95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59709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/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400000</v>
      </c>
      <c r="H186" s="34">
        <f>H187+H199</f>
        <v>514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400000</v>
      </c>
      <c r="H187" s="151">
        <f>H188+H196+H198</f>
        <v>514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514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514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400000</v>
      </c>
      <c r="H196" s="38"/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400000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/>
      <c r="H199" s="158">
        <f>H200+H201+H202+H203+H204</f>
        <v>0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/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/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25793937</v>
      </c>
      <c r="H205" s="34">
        <f>H206+H213+H214+H215</f>
        <v>2233360.17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25793937</v>
      </c>
      <c r="H206" s="60">
        <f>H207+H208+H209+H210+H211+H212</f>
        <v>2233360.17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2233360.17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-17936018</v>
      </c>
      <c r="H216" s="171">
        <f>H11-H126</f>
        <v>3831317.8899999987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17936018</v>
      </c>
      <c r="H217" s="171">
        <f>H218+H223+H228+H235+H243</f>
        <v>-3831317.89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/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/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5236018</v>
      </c>
      <c r="H243" s="188">
        <v>-3831317.89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58234448</v>
      </c>
      <c r="H244" s="34">
        <f>H245+H253+H254+H258+H277+H283+H294+H301+H327+H341</f>
        <v>10752762.959999999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4314500</v>
      </c>
      <c r="H245" s="192">
        <f>SUM(H246:H252)</f>
        <v>1307899.7899999998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472133</v>
      </c>
      <c r="H246" s="194">
        <v>152092.15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3356367</v>
      </c>
      <c r="H247" s="194">
        <v>1106895.64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400000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86000</v>
      </c>
      <c r="H250" s="194">
        <v>48912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0</v>
      </c>
      <c r="H251" s="198">
        <f>H199</f>
        <v>0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29500</v>
      </c>
      <c r="H254" s="206">
        <f>SUM(H255:H257)</f>
        <v>1336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11000</v>
      </c>
      <c r="H255" s="194">
        <v>1336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18500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13791104</v>
      </c>
      <c r="H258" s="267">
        <f>SUM(H259:H276)</f>
        <v>2237386.57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673741</v>
      </c>
      <c r="H260" s="194">
        <v>203368.86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252310</v>
      </c>
      <c r="H262" s="194">
        <v>47130.18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749000</v>
      </c>
      <c r="H265" s="194"/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3687730</v>
      </c>
      <c r="H266" s="194">
        <v>542546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1888032</v>
      </c>
      <c r="H273" s="194">
        <v>187909.79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4745267</v>
      </c>
      <c r="H274" s="194">
        <v>946995.9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1795024</v>
      </c>
      <c r="H275" s="194">
        <v>309435.84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1183718</v>
      </c>
      <c r="H277" s="206">
        <f>SUM(H278:H282)</f>
        <v>206115.19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130000</v>
      </c>
      <c r="H278" s="194">
        <v>205.45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/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90000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740432</v>
      </c>
      <c r="H281" s="194">
        <v>136718.5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223286</v>
      </c>
      <c r="H282" s="203">
        <v>69191.24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1933221</v>
      </c>
      <c r="H283" s="192">
        <f>SUM(H284:H293)</f>
        <v>851233.5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/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466000</v>
      </c>
      <c r="H285" s="194">
        <v>454099.94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798000</v>
      </c>
      <c r="H286" s="194">
        <v>218000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198344</v>
      </c>
      <c r="H287" s="194">
        <v>69309.91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289877</v>
      </c>
      <c r="H289" s="194">
        <v>62383.65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5440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145000</v>
      </c>
      <c r="H291" s="194">
        <v>42000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12762300</v>
      </c>
      <c r="H294" s="192">
        <f>SUM(H295:H300)</f>
        <v>50895.35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12762300</v>
      </c>
      <c r="H296" s="194">
        <v>50895.35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4258687</v>
      </c>
      <c r="H301" s="192">
        <f>SUM(H302:H326)</f>
        <v>1081911.16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143000</v>
      </c>
      <c r="H306" s="194">
        <v>36918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/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962222</v>
      </c>
      <c r="H311" s="194">
        <v>319288.88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1516603</v>
      </c>
      <c r="H312" s="194">
        <v>371697.32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512398</v>
      </c>
      <c r="H313" s="194">
        <v>17171.37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478526</v>
      </c>
      <c r="H318" s="194">
        <v>119776.09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56000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111799</v>
      </c>
      <c r="H323" s="194">
        <v>34073.39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441139</v>
      </c>
      <c r="H325" s="194">
        <v>126986.11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16888408</v>
      </c>
      <c r="H327" s="206">
        <f>SUM(H328:H340)</f>
        <v>4058661.75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9253333</v>
      </c>
      <c r="H328" s="194">
        <v>1751070.42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7010075</v>
      </c>
      <c r="H331" s="194">
        <v>2072553.31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217315.2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25000</v>
      </c>
      <c r="H338" s="194">
        <v>17722.82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3073010</v>
      </c>
      <c r="H341" s="192">
        <f>SUM(H342:H357)</f>
        <v>957323.65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183720</v>
      </c>
      <c r="H344" s="194">
        <v>69583.9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180000</v>
      </c>
      <c r="H345" s="194">
        <v>62316.56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145000</v>
      </c>
      <c r="H346" s="194">
        <v>5545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622200</v>
      </c>
      <c r="H350" s="194">
        <v>122029.8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124000</v>
      </c>
      <c r="H351" s="194">
        <v>41406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906377</v>
      </c>
      <c r="H354" s="215">
        <v>371694.5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50000</v>
      </c>
      <c r="H355" s="194">
        <v>5478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861713</v>
      </c>
      <c r="H356" s="194">
        <v>279269.89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/>
      <c r="H367" s="38"/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7502018.58</v>
      </c>
      <c r="H370" s="239">
        <f>H371+H378+H379+H380+H381+H382+H383+H384</f>
        <v>11333336.47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6436018.58</v>
      </c>
      <c r="H371" s="86">
        <f>SUM(H372:H373)</f>
        <v>10267336.47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>
        <v>1200000</v>
      </c>
      <c r="H372" s="38">
        <v>1200000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f>6436018.58-1200000</f>
        <v>5236018.58</v>
      </c>
      <c r="H373" s="38">
        <f>10267336.47-1200000</f>
        <v>9067336.47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198377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33199830</v>
      </c>
      <c r="H385" s="279">
        <f>H12+H24+H88+H100</f>
        <v>10490875.38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-54.02442723351294</v>
      </c>
      <c r="H388" s="251">
        <f>(H216+H242)/H385*100</f>
        <v>36.52047852273695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Vahe=-104000</v>
      </c>
      <c r="H393" s="257" t="str">
        <f>IF(ROUND(H132,2)=ROUND(H354,2),"OK",CONCATENATE("Vahe=",ROUND(H132-H354,2)))</f>
        <v>Vahe=-29735,55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2007-05-04T07:21:31Z</cp:lastPrinted>
  <dcterms:created xsi:type="dcterms:W3CDTF">2007-01-02T11:49:57Z</dcterms:created>
  <dcterms:modified xsi:type="dcterms:W3CDTF">2007-05-04T07:33:44Z</dcterms:modified>
  <cp:category/>
  <cp:version/>
  <cp:contentType/>
  <cp:contentStatus/>
</cp:coreProperties>
</file>